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Tiskárny\2023\010\1 výzva\"/>
    </mc:Choice>
  </mc:AlternateContent>
  <xr:revisionPtr revIDLastSave="0" documentId="13_ncr:1_{E282ECA4-FA66-49F0-A88E-BC47464A00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4" l="1"/>
  <c r="F15" i="4"/>
  <c r="G15" i="4" s="1"/>
  <c r="F16" i="4"/>
  <c r="G16" i="4" s="1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 s="1"/>
  <c r="D25" i="4"/>
  <c r="G23" i="4" l="1"/>
  <c r="G24" i="4" s="1"/>
  <c r="G25" i="4" s="1"/>
  <c r="S8" i="1"/>
  <c r="T8" i="1"/>
  <c r="P8" i="1"/>
  <c r="R11" i="1" l="1"/>
  <c r="Q11" i="1"/>
  <c r="B2" i="4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<sst xmlns="http://schemas.openxmlformats.org/spreadsheetml/2006/main" count="70" uniqueCount="63">
  <si>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</si>
  <si>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</si>
  <si>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</si>
  <si>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</si>
  <si>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</si>
  <si>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</si>
  <si>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</si>
  <si>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</si>
  <si>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</si>
  <si>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</si>
  <si>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</si>
  <si>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</si>
  <si>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</si>
  <si>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</si>
  <si>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</si>
  <si>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</si>
  <si>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</si>
  <si>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</si>
  <si>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</si>
  <si>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</si>
  <si>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</si>
  <si>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</si>
  <si>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</si>
  <si>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</si>
  <si>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</si>
  <si>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</si>
  <si>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</si>
  <si>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</si>
  <si>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</si>
  <si>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</si>
  <si>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</si>
  <si>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</si>
  <si>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</si>
  <si>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</si>
  <si>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</si>
  <si>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</si>
  <si>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</si>
  <si>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</si>
  <si>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</si>
  <si>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</si>
  <si>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</si>
  <si>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</si>
  <si>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</si>
  <si>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</si>
  <si>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</si>
  <si>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</si>
  <si>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</si>
  <si>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</si>
  <si>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</si>
  <si>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</si>
  <si>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</si>
  <si>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</si>
  <si>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</si>
  <si>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</si>
  <si>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NE</t>
  </si>
  <si>
    <t>Pokud financováno z projektových prostředků, pak ŘEŠITEL uvede: NÁZEV A ČÍSLO DOTAČNÍHO PROJEKTU</t>
  </si>
  <si>
    <t>Samostatná faktura</t>
  </si>
  <si>
    <t>Ing. Petr Pfauser,
Tel.: 37763 6717</t>
  </si>
  <si>
    <t>Univerzitní 28, 
301 00 Plzeň,
Fakulta designu a umění Ladislava Sutnara, 
místnost LS 230</t>
  </si>
  <si>
    <t>Laserové multifunkční zařízení formátu A4</t>
  </si>
  <si>
    <t>Záruka na zboží min. 36 měsíců.
Včetně instalace a zaškolení uživatelů.</t>
  </si>
  <si>
    <t xml:space="preserve">Tiskárny, kopírky, multifunkce II. 010 - 2023 </t>
  </si>
  <si>
    <t>Laserové multifunkční zařízení  formátu A4 (tiskárna, kopírka, skener) s parametry:
Funkce: tisk, kopírování, skenování.
Rychlost tisku min. 38 stran / minutu.
Tisknutelné formáty papíru: A4, A5, A5 (na šířku), A6, B5.
Podporované typy medií: běžný papír, recyklovaný papír, silný papír, tenký papír, štítek, pohlednice, obálka.
Barevný dotykový displej min. 12 cm.
Rozlišení tisku min. 1200 x 1200 dpi.
Oboustranný tisk (duplex).
Paměť min. 1 GB.
Životnost toneru min. 10 000 stran.
Rozhraní min.: USB 2.0 Hi-Speed, 10BASE-T/100BASE-TX/1000Base-T, Wi-Fi –802.11b/g/n, bezdrátové přímé připojení.
Podpora tisku z mobilních zařízení.
Barevné skenování.
Oboustranné skenování s rychlostí min. 70 stran / minutu.
Podporované typy souborů: TIFF, JPEG, PDF, kompaktní formát PDF, prohledávatelný formát PDF.
Plnohodnotný toner součástí na min. 10 000 kopií.
Záruka min. 36 měsíců.
Včetně instalace a zaškolení uživatelů.
Doporučený objem tisku za měsíc: 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</si>
</sst>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5">
    <xf numFmtId="0" fontId="0" fillId="0" borderId="0"/>
    <xf numFmtId="0" fontId="19" fillId="0" borderId="0"/>
    <xf numFmtId="0" fontId="9" fillId="0" borderId="0"/>
    <xf numFmtId="0" fontId="9" fillId="0" borderId="0"/>
    <xf numFmtId="0" fontId="27" fillId="0" borderId="0" applyNumberFormat="0" applyFill="0" applyBorder="0" applyAlignment="0" applyProtection="0"/>
  </cellStyleXfs>
  <cellXfs count="139">
    <xf numFmtId="0" fontId="0" fillId="0" borderId="0" xfId="0"/>
    <xf numFmtId="0" fontId="11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2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3" fillId="0" borderId="0" xfId="0" applyFont="1" applyAlignment="1">
      <alignment horizontal="center" vertical="top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2" applyAlignment="1">
      <alignment horizontal="left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9" fillId="0" borderId="0" xfId="2"/>
    <xf numFmtId="0" fontId="9" fillId="0" borderId="0" xfId="2" applyAlignment="1">
      <alignment vertical="center" wrapText="1"/>
    </xf>
    <xf numFmtId="49" fontId="9" fillId="0" borderId="0" xfId="2" applyNumberFormat="1" applyAlignment="1">
      <alignment vertical="center" wrapText="1"/>
    </xf>
    <xf numFmtId="0" fontId="20" fillId="0" borderId="0" xfId="2" applyFont="1" applyAlignment="1">
      <alignment vertical="center"/>
    </xf>
    <xf numFmtId="0" fontId="21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1" fillId="0" borderId="0" xfId="0" applyFont="1" applyAlignment="1">
      <alignment horizontal="center"/>
    </xf>
    <xf numFmtId="0" fontId="11" fillId="8" borderId="1" xfId="0" applyFont="1" applyFill="1" applyBorder="1"/>
    <xf numFmtId="0" fontId="0" fillId="9" borderId="1" xfId="0" applyFill="1" applyBorder="1"/>
    <xf numFmtId="0" fontId="14" fillId="0" borderId="0" xfId="0" applyFont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4" fontId="25" fillId="12" borderId="9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7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0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1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1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1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vertical="center"/>
      <protection locked="0"/>
    </xf>
    <xf numFmtId="0" fontId="6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5" fillId="7" borderId="22" xfId="0" applyFont="1" applyFill="1" applyBorder="1" applyAlignment="1" applyProtection="1">
      <alignment vertical="center"/>
      <protection locked="0"/>
    </xf>
    <xf numFmtId="49" fontId="29" fillId="0" borderId="0" xfId="0" applyNumberFormat="1" applyFont="1" applyAlignment="1">
      <alignment vertical="top" wrapText="1"/>
    </xf>
    <xf numFmtId="0" fontId="11" fillId="3" borderId="41" xfId="0" applyFont="1" applyFill="1" applyBorder="1" applyAlignment="1">
      <alignment horizontal="center" vertical="center" wrapText="1"/>
    </xf>
    <xf numFmtId="3" fontId="0" fillId="2" borderId="42" xfId="0" applyNumberFormat="1" applyFill="1" applyBorder="1" applyAlignment="1">
      <alignment horizontal="center" vertical="center" wrapText="1"/>
    </xf>
    <xf numFmtId="3" fontId="0" fillId="3" borderId="41" xfId="0" applyNumberFormat="1" applyFill="1" applyBorder="1" applyAlignment="1">
      <alignment horizontal="center" vertical="center" wrapText="1"/>
    </xf>
    <xf numFmtId="0" fontId="0" fillId="3" borderId="41" xfId="0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164" fontId="0" fillId="0" borderId="41" xfId="0" applyNumberFormat="1" applyBorder="1" applyAlignment="1">
      <alignment horizontal="right" vertical="center" indent="1"/>
    </xf>
    <xf numFmtId="164" fontId="18" fillId="3" borderId="41" xfId="0" applyNumberFormat="1" applyFont="1" applyFill="1" applyBorder="1" applyAlignment="1">
      <alignment horizontal="right" vertical="center" indent="1"/>
    </xf>
    <xf numFmtId="165" fontId="0" fillId="0" borderId="41" xfId="0" applyNumberFormat="1" applyBorder="1" applyAlignment="1">
      <alignment horizontal="right" vertical="center" indent="1"/>
    </xf>
    <xf numFmtId="0" fontId="0" fillId="0" borderId="41" xfId="0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10" fillId="0" borderId="37" xfId="0" applyNumberFormat="1" applyFont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/>
    </xf>
    <xf numFmtId="164" fontId="10" fillId="0" borderId="38" xfId="0" applyNumberFormat="1" applyFont="1" applyBorder="1" applyAlignment="1">
      <alignment horizontal="center" vertical="center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4" fillId="0" borderId="0" xfId="0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left"/>
    </xf>
    <xf numFmtId="0" fontId="26" fillId="10" borderId="10" xfId="0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4" fontId="25" fillId="9" borderId="13" xfId="0" applyNumberFormat="1" applyFont="1" applyFill="1" applyBorder="1" applyAlignment="1">
      <alignment horizontal="center" vertical="center"/>
    </xf>
    <xf numFmtId="4" fontId="25" fillId="9" borderId="14" xfId="0" applyNumberFormat="1" applyFont="1" applyFill="1" applyBorder="1" applyAlignment="1">
      <alignment horizontal="center" vertical="center"/>
    </xf>
    <xf numFmtId="0" fontId="16" fillId="5" borderId="41" xfId="0" applyFont="1" applyFill="1" applyBorder="1" applyAlignment="1" applyProtection="1">
      <alignment horizontal="left" vertical="center" wrapText="1" indent="1"/>
      <protection locked="0"/>
    </xf>
    <xf numFmtId="0" fontId="16" fillId="5" borderId="41" xfId="0" applyFont="1" applyFill="1" applyBorder="1" applyAlignment="1" applyProtection="1">
      <alignment horizontal="center" vertical="center" wrapText="1"/>
      <protection locked="0"/>
    </xf>
    <xf numFmtId="164" fontId="16" fillId="5" borderId="41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7" zoomScaleNormal="100" workbookViewId="0">
      <selection activeCell="R8" sqref="R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116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38.140625" customWidth="1"/>
    <col min="13" max="13" width="23.7109375" customWidth="1"/>
    <col min="14" max="14" width="33.140625" style="3" customWidth="1"/>
    <col min="15" max="15" width="27.7109375" style="4" customWidth="1"/>
    <col min="16" max="16" width="17.710937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15" t="s">
        <v>52</v>
      </c>
      <c r="C1" s="116"/>
      <c r="D1" s="116"/>
    </row>
    <row r="2" spans="1:22" ht="18" customHeight="1" x14ac:dyDescent="0.25">
      <c r="B2" s="115" t="s">
        <v>61</v>
      </c>
      <c r="C2" s="115"/>
      <c r="D2" s="115"/>
      <c r="G2" s="96"/>
    </row>
    <row r="3" spans="1:22" ht="29.25" customHeight="1" x14ac:dyDescent="0.25">
      <c r="D3" s="2"/>
      <c r="G3" s="122"/>
      <c r="H3" s="122"/>
      <c r="I3" s="122"/>
      <c r="J3" s="122"/>
      <c r="K3" s="122"/>
      <c r="L3" s="122"/>
      <c r="M3" s="122"/>
      <c r="N3" s="122"/>
      <c r="O3" s="122"/>
      <c r="P3" s="3"/>
      <c r="T3" s="6"/>
      <c r="U3" s="7"/>
      <c r="V3" s="8"/>
    </row>
    <row r="4" spans="1:22" ht="29.25" customHeight="1" x14ac:dyDescent="0.25">
      <c r="B4" s="13"/>
      <c r="C4" s="9" t="s">
        <v>0</v>
      </c>
      <c r="D4" s="109"/>
      <c r="E4" s="109"/>
      <c r="F4" s="109"/>
      <c r="G4" s="122"/>
      <c r="H4" s="122"/>
      <c r="I4" s="122"/>
      <c r="J4" s="122"/>
      <c r="K4" s="122"/>
      <c r="L4" s="122"/>
      <c r="M4" s="122"/>
      <c r="N4" s="122"/>
      <c r="O4" s="122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7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53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10" t="s">
        <v>45</v>
      </c>
      <c r="N7" s="21" t="s">
        <v>46</v>
      </c>
      <c r="O7" s="21" t="s">
        <v>47</v>
      </c>
      <c r="P7" s="21" t="s">
        <v>48</v>
      </c>
      <c r="Q7" s="21" t="s">
        <v>6</v>
      </c>
      <c r="R7" s="23" t="s">
        <v>7</v>
      </c>
      <c r="S7" s="110" t="s">
        <v>8</v>
      </c>
      <c r="T7" s="110" t="s">
        <v>9</v>
      </c>
      <c r="U7" s="21" t="s">
        <v>49</v>
      </c>
      <c r="V7" s="21" t="s">
        <v>50</v>
      </c>
    </row>
    <row r="8" spans="1:22" ht="321.75" customHeight="1" thickTop="1" thickBot="1" x14ac:dyDescent="0.3">
      <c r="A8" s="24"/>
      <c r="B8" s="98">
        <v>1</v>
      </c>
      <c r="C8" s="106" t="s">
        <v>59</v>
      </c>
      <c r="D8" s="99">
        <v>2</v>
      </c>
      <c r="E8" s="100" t="s">
        <v>51</v>
      </c>
      <c r="F8" s="108" t="s">
        <v>62</v>
      </c>
      <c r="G8" s="136"/>
      <c r="H8" s="137"/>
      <c r="I8" s="106" t="s">
        <v>56</v>
      </c>
      <c r="J8" s="106" t="s">
        <v>54</v>
      </c>
      <c r="K8" s="101"/>
      <c r="L8" s="107" t="s">
        <v>60</v>
      </c>
      <c r="M8" s="106" t="s">
        <v>57</v>
      </c>
      <c r="N8" s="106" t="s">
        <v>58</v>
      </c>
      <c r="O8" s="97">
        <v>21</v>
      </c>
      <c r="P8" s="102">
        <f>D8*Q8</f>
        <v>21000</v>
      </c>
      <c r="Q8" s="103">
        <v>10500</v>
      </c>
      <c r="R8" s="138"/>
      <c r="S8" s="104">
        <f>D8*R8</f>
        <v>0</v>
      </c>
      <c r="T8" s="105" t="str">
        <f>IF(ISNUMBER(R8), IF(R8&gt;Q8,"NEVYHOVUJE","VYHOVUJE")," ")</f>
        <v xml:space="preserve"> </v>
      </c>
      <c r="U8" s="100"/>
      <c r="V8" s="100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6"/>
    </row>
    <row r="10" spans="1:22" ht="60.75" customHeight="1" thickTop="1" thickBot="1" x14ac:dyDescent="0.3">
      <c r="B10" s="117" t="s">
        <v>10</v>
      </c>
      <c r="C10" s="117"/>
      <c r="D10" s="117"/>
      <c r="E10" s="117"/>
      <c r="F10" s="117"/>
      <c r="G10" s="117"/>
      <c r="H10" s="117"/>
      <c r="I10" s="117"/>
      <c r="J10" s="26"/>
      <c r="K10" s="26"/>
      <c r="L10" s="11"/>
      <c r="M10" s="11"/>
      <c r="N10" s="11"/>
      <c r="O10" s="27"/>
      <c r="P10" s="27"/>
      <c r="Q10" s="28" t="s">
        <v>11</v>
      </c>
      <c r="R10" s="118" t="s">
        <v>12</v>
      </c>
      <c r="S10" s="119"/>
      <c r="T10" s="120"/>
      <c r="V10" s="29"/>
    </row>
    <row r="11" spans="1:22" ht="33" customHeight="1" thickTop="1" thickBot="1" x14ac:dyDescent="0.3">
      <c r="B11" s="121" t="s">
        <v>15</v>
      </c>
      <c r="C11" s="121"/>
      <c r="D11" s="121"/>
      <c r="E11" s="121"/>
      <c r="F11" s="121"/>
      <c r="G11" s="121"/>
      <c r="H11" s="30"/>
      <c r="I11" s="30"/>
      <c r="J11" s="30"/>
      <c r="L11" s="31"/>
      <c r="M11" s="31"/>
      <c r="N11" s="31"/>
      <c r="O11" s="32"/>
      <c r="P11" s="32"/>
      <c r="Q11" s="33">
        <f>SUM(P8:P8)</f>
        <v>21000</v>
      </c>
      <c r="R11" s="112">
        <f>SUM(S8:S8)</f>
        <v>0</v>
      </c>
      <c r="S11" s="113"/>
      <c r="T11" s="114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1" t="s">
        <v>13</v>
      </c>
      <c r="C13" s="111"/>
      <c r="D13" s="111"/>
      <c r="E13" s="111"/>
      <c r="F13" s="111"/>
      <c r="G13" s="111"/>
      <c r="H13" s="111"/>
      <c r="I13" s="111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SaTJ+4TG92v1kkqqSifYDVrib4xyuMGWkP+Gyp97xpBkFuncMCzGR7o+OazhMJDWPavAWFzAzDPuqTjdDjNcPA==" saltValue="WJYf6uLCa5C9lwOwJslZn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1">
    <dataValidation type="list" showInputMessage="1" showErrorMessage="1" sqref="E8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I25"/>
  <sheetViews>
    <sheetView workbookViewId="0">
      <selection activeCell="B31" sqref="B31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9" x14ac:dyDescent="0.25">
      <c r="B1" s="129" t="s">
        <v>38</v>
      </c>
      <c r="C1" s="129"/>
      <c r="D1" s="54"/>
    </row>
    <row r="2" spans="2:9" x14ac:dyDescent="0.25">
      <c r="B2" s="130" t="str">
        <f>'Nabídková cena'!B2:D2</f>
        <v xml:space="preserve">Tiskárny, kopírky, multifunkce II. 010 - 2023 </v>
      </c>
      <c r="C2" s="130"/>
    </row>
    <row r="3" spans="2:9" x14ac:dyDescent="0.25">
      <c r="B3" s="1"/>
      <c r="C3" s="1"/>
    </row>
    <row r="4" spans="2:9" x14ac:dyDescent="0.25">
      <c r="B4" s="40"/>
      <c r="C4" s="12" t="s">
        <v>1</v>
      </c>
      <c r="D4" s="41"/>
      <c r="E4" s="41"/>
    </row>
    <row r="5" spans="2:9" x14ac:dyDescent="0.25">
      <c r="B5" s="42"/>
      <c r="C5" s="9" t="s">
        <v>0</v>
      </c>
    </row>
    <row r="6" spans="2:9" x14ac:dyDescent="0.25">
      <c r="B6" s="43"/>
      <c r="C6" s="9" t="s">
        <v>0</v>
      </c>
      <c r="D6" s="41"/>
      <c r="E6" s="41"/>
    </row>
    <row r="8" spans="2:9" ht="15.75" thickBot="1" x14ac:dyDescent="0.3"/>
    <row r="9" spans="2:9" ht="45.75" thickBot="1" x14ac:dyDescent="0.3">
      <c r="B9" s="55" t="s">
        <v>39</v>
      </c>
      <c r="C9" s="53">
        <f>'Nabídková cena'!R11</f>
        <v>0</v>
      </c>
      <c r="E9" s="131" t="s">
        <v>17</v>
      </c>
      <c r="F9" s="132"/>
      <c r="G9" s="133"/>
      <c r="H9" s="134">
        <f ca="1">SUM(C9+G25)</f>
        <v>0</v>
      </c>
      <c r="I9" s="135"/>
    </row>
    <row r="10" spans="2:9" x14ac:dyDescent="0.25">
      <c r="B10" s="44"/>
      <c r="C10" s="45"/>
    </row>
    <row r="11" spans="2:9" ht="15.75" thickBot="1" x14ac:dyDescent="0.3"/>
    <row r="12" spans="2:9" ht="30.75" thickBot="1" x14ac:dyDescent="0.3">
      <c r="B12" s="46" t="s">
        <v>18</v>
      </c>
      <c r="C12" s="47" t="s">
        <v>5</v>
      </c>
      <c r="D12" s="48" t="s">
        <v>19</v>
      </c>
      <c r="E12" s="123"/>
      <c r="F12" s="124"/>
      <c r="G12" s="125"/>
      <c r="H12" s="49"/>
      <c r="I12" s="49"/>
    </row>
    <row r="13" spans="2:9" ht="27" customHeight="1" thickBot="1" x14ac:dyDescent="0.3">
      <c r="B13" s="85" t="s">
        <v>20</v>
      </c>
      <c r="C13" s="87">
        <f>'Nabídková cena'!G8</f>
        <v>0</v>
      </c>
      <c r="D13" s="86">
        <v>4000</v>
      </c>
      <c r="E13" s="126"/>
      <c r="F13" s="127"/>
      <c r="G13" s="128"/>
      <c r="H13" s="49"/>
      <c r="I13" s="49"/>
    </row>
    <row r="14" spans="2:9" ht="30.75" thickBot="1" x14ac:dyDescent="0.3">
      <c r="B14" s="50" t="s">
        <v>21</v>
      </c>
      <c r="C14" s="47" t="s">
        <v>22</v>
      </c>
      <c r="D14" s="47" t="s">
        <v>23</v>
      </c>
      <c r="E14" s="47" t="s">
        <v>24</v>
      </c>
      <c r="F14" s="47" t="s">
        <v>25</v>
      </c>
      <c r="G14" s="51" t="s">
        <v>26</v>
      </c>
      <c r="H14" s="49"/>
      <c r="I14" s="52" t="s">
        <v>27</v>
      </c>
    </row>
    <row r="15" spans="2:9" x14ac:dyDescent="0.25">
      <c r="B15" s="69" t="s">
        <v>28</v>
      </c>
      <c r="C15" s="95"/>
      <c r="D15" s="90"/>
      <c r="E15" s="70"/>
      <c r="F15" s="71">
        <f ca="1">IF(CELL("obsah",$D15)=0,0,ROUNDUP($D$13/$D15*12,0))</f>
        <v>0</v>
      </c>
      <c r="G15" s="60">
        <f ca="1">E15*F15</f>
        <v>0</v>
      </c>
      <c r="H15" s="49"/>
      <c r="I15" s="72"/>
    </row>
    <row r="16" spans="2:9" x14ac:dyDescent="0.25">
      <c r="B16" s="73" t="s">
        <v>29</v>
      </c>
      <c r="C16" s="88"/>
      <c r="D16" s="91"/>
      <c r="E16" s="74"/>
      <c r="F16" s="71">
        <f ca="1">IF(CELL("obsah",$D16)=0,0,ROUNDUP($D$13/$D16*12,0))</f>
        <v>0</v>
      </c>
      <c r="G16" s="75">
        <f t="shared" ref="G16:G22" ca="1" si="0">E16*F16</f>
        <v>0</v>
      </c>
      <c r="H16" s="49"/>
      <c r="I16" s="72"/>
    </row>
    <row r="17" spans="2:9" x14ac:dyDescent="0.25">
      <c r="B17" s="73" t="s">
        <v>30</v>
      </c>
      <c r="C17" s="88"/>
      <c r="D17" s="91"/>
      <c r="E17" s="74"/>
      <c r="F17" s="71">
        <f t="shared" ref="F17:F22" ca="1" si="1">IF(CELL("obsah",$D17)=0,0,ROUNDUP($D$13/$D17*12,0))</f>
        <v>0</v>
      </c>
      <c r="G17" s="75">
        <f t="shared" ca="1" si="0"/>
        <v>0</v>
      </c>
      <c r="H17" s="49"/>
      <c r="I17" s="72"/>
    </row>
    <row r="18" spans="2:9" x14ac:dyDescent="0.25">
      <c r="B18" s="73" t="s">
        <v>31</v>
      </c>
      <c r="C18" s="88"/>
      <c r="D18" s="91"/>
      <c r="E18" s="74"/>
      <c r="F18" s="71">
        <f t="shared" ca="1" si="1"/>
        <v>0</v>
      </c>
      <c r="G18" s="75">
        <f t="shared" ca="1" si="0"/>
        <v>0</v>
      </c>
      <c r="H18" s="49"/>
      <c r="I18" s="72"/>
    </row>
    <row r="19" spans="2:9" x14ac:dyDescent="0.25">
      <c r="B19" s="76" t="s">
        <v>32</v>
      </c>
      <c r="C19" s="88"/>
      <c r="D19" s="92"/>
      <c r="E19" s="77"/>
      <c r="F19" s="71">
        <f t="shared" ca="1" si="1"/>
        <v>0</v>
      </c>
      <c r="G19" s="75">
        <f t="shared" ca="1" si="0"/>
        <v>0</v>
      </c>
      <c r="H19" s="49"/>
      <c r="I19" s="72"/>
    </row>
    <row r="20" spans="2:9" x14ac:dyDescent="0.25">
      <c r="B20" s="78" t="s">
        <v>33</v>
      </c>
      <c r="C20" s="89"/>
      <c r="D20" s="93"/>
      <c r="E20" s="80"/>
      <c r="F20" s="71">
        <f t="shared" ca="1" si="1"/>
        <v>0</v>
      </c>
      <c r="G20" s="75">
        <f t="shared" ca="1" si="0"/>
        <v>0</v>
      </c>
      <c r="H20" s="49"/>
      <c r="I20" s="72"/>
    </row>
    <row r="21" spans="2:9" x14ac:dyDescent="0.25">
      <c r="B21" s="78" t="s">
        <v>34</v>
      </c>
      <c r="C21" s="79"/>
      <c r="D21" s="93"/>
      <c r="E21" s="80"/>
      <c r="F21" s="71">
        <f t="shared" ca="1" si="1"/>
        <v>0</v>
      </c>
      <c r="G21" s="75">
        <f t="shared" ca="1" si="0"/>
        <v>0</v>
      </c>
      <c r="H21" s="49"/>
      <c r="I21" s="72"/>
    </row>
    <row r="22" spans="2:9" ht="15.75" thickBot="1" x14ac:dyDescent="0.3">
      <c r="B22" s="81" t="s">
        <v>34</v>
      </c>
      <c r="C22" s="82"/>
      <c r="D22" s="94"/>
      <c r="E22" s="83"/>
      <c r="F22" s="71">
        <f t="shared" ca="1" si="1"/>
        <v>0</v>
      </c>
      <c r="G22" s="84">
        <f t="shared" ca="1" si="0"/>
        <v>0</v>
      </c>
      <c r="H22" s="49"/>
      <c r="I22" s="72"/>
    </row>
    <row r="23" spans="2:9" ht="30" customHeight="1" x14ac:dyDescent="0.25">
      <c r="B23" s="58" t="s">
        <v>35</v>
      </c>
      <c r="C23" s="59"/>
      <c r="D23" s="59"/>
      <c r="E23" s="59"/>
      <c r="F23" s="59"/>
      <c r="G23" s="60">
        <f ca="1">SUM(G15:G22)</f>
        <v>0</v>
      </c>
      <c r="H23" s="49"/>
      <c r="I23" s="49"/>
    </row>
    <row r="24" spans="2:9" ht="30" customHeight="1" x14ac:dyDescent="0.25">
      <c r="B24" s="61" t="s">
        <v>36</v>
      </c>
      <c r="C24" s="49"/>
      <c r="D24" s="49"/>
      <c r="E24" s="49"/>
      <c r="F24" s="49"/>
      <c r="G24" s="62">
        <f ca="1">G23*5</f>
        <v>0</v>
      </c>
      <c r="H24" s="49"/>
      <c r="I24" s="49"/>
    </row>
    <row r="25" spans="2:9" ht="30" customHeight="1" thickBot="1" x14ac:dyDescent="0.3">
      <c r="B25" s="63" t="s">
        <v>37</v>
      </c>
      <c r="C25" s="64"/>
      <c r="D25" s="65">
        <f>'Nabídková cena'!D8</f>
        <v>2</v>
      </c>
      <c r="E25" s="66"/>
      <c r="F25" s="67"/>
      <c r="G25" s="68">
        <f ca="1">SUM(G24*D25)</f>
        <v>0</v>
      </c>
      <c r="H25" s="49"/>
      <c r="I25" s="49"/>
    </row>
  </sheetData>
  <sheetProtection algorithmName="SHA-512" hashValue="5FTP/ZMX/aHZTBBSCsuwezoTqmx7IYFIrjA8M8ty1aGur9mpg7Q9fQzG43OQfEWV+c/xA1UsO2PKNsrOpSpDGA==" saltValue="kmYUHWCqjgkaLdTQnluuNQ==" spinCount="100000" sheet="1" objects="1" scenarios="1"/>
  <mergeCells count="5">
    <mergeCell ref="E12:G13"/>
    <mergeCell ref="B1:C1"/>
    <mergeCell ref="B2:C2"/>
    <mergeCell ref="E9:G9"/>
    <mergeCell ref="H9:I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2023-02-08T10:58:50Z</cp:lastPrinted>
  <dcterms:created xsi:type="dcterms:W3CDTF">2014-03-05T12:43:32Z</dcterms:created>
  <dcterms:modified xsi:type="dcterms:W3CDTF">2023-03-17T08:29:23Z</dcterms:modified>
</cp:coreProperties>
</file>